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13"/>
  <workbookPr/>
  <xr:revisionPtr revIDLastSave="398" documentId="11_91003D1C0CB9368700B0E5E47E6B17C568BDFE02" xr6:coauthVersionLast="47" xr6:coauthVersionMax="47" xr10:uidLastSave="{CFA8AEB8-B43A-43E8-8BE0-ED1EA5E83E5E}"/>
  <bookViews>
    <workbookView xWindow="240" yWindow="105" windowWidth="14805" windowHeight="8010" xr2:uid="{00000000-000D-0000-FFFF-FFFF00000000}"/>
  </bookViews>
  <sheets>
    <sheet name="Holmes &amp; Rahe" sheetId="1" r:id="rId1"/>
    <sheet name="Blad1"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1" l="1"/>
  <c r="C49" i="1"/>
  <c r="C48" i="1"/>
  <c r="C47" i="1"/>
  <c r="C46" i="1"/>
  <c r="C45" i="1"/>
  <c r="C44" i="1"/>
  <c r="C43" i="1"/>
  <c r="C42" i="1"/>
  <c r="C41" i="1"/>
  <c r="C39" i="1"/>
  <c r="C40" i="1"/>
  <c r="C38" i="1"/>
  <c r="C37" i="1"/>
  <c r="C36" i="1"/>
  <c r="C35" i="1"/>
  <c r="C34" i="1"/>
  <c r="C33" i="1"/>
  <c r="C32" i="1"/>
  <c r="C31" i="1"/>
  <c r="C30" i="1"/>
  <c r="C29" i="1"/>
  <c r="C28" i="1"/>
  <c r="C27" i="1"/>
  <c r="C26" i="1"/>
  <c r="C25" i="1"/>
  <c r="C24" i="1"/>
  <c r="C23" i="1"/>
  <c r="C21" i="1"/>
  <c r="C22" i="1"/>
  <c r="C20" i="1"/>
  <c r="C19" i="1"/>
  <c r="C18" i="1"/>
  <c r="C17" i="1"/>
  <c r="C16" i="1"/>
  <c r="C15" i="1"/>
  <c r="C14" i="1"/>
  <c r="C13" i="1"/>
  <c r="C12" i="1"/>
  <c r="C11" i="1"/>
  <c r="C10" i="1"/>
  <c r="C9" i="1"/>
  <c r="C8" i="1"/>
  <c r="C5" i="1" s="1"/>
</calcChain>
</file>

<file path=xl/sharedStrings.xml><?xml version="1.0" encoding="utf-8"?>
<sst xmlns="http://schemas.openxmlformats.org/spreadsheetml/2006/main" count="61" uniqueCount="61">
  <si>
    <t>INVULINSTRUCTIE</t>
  </si>
  <si>
    <t>Ja</t>
  </si>
  <si>
    <t>INTERPRETATIE KOLOM  C (totale resultaat)</t>
  </si>
  <si>
    <t xml:space="preserve">Was de gebeurtenis in kolom B van toepassing op jou in de afgelopen 2 jaar ? Kies "ja" of "nee" </t>
  </si>
  <si>
    <t>Nee</t>
  </si>
  <si>
    <t>We bekijken enkel de totale-score (= de som van de individuele scores)</t>
  </si>
  <si>
    <t>0-150</t>
  </si>
  <si>
    <t>Gefeliciteerd! Op dit moment is je stressniveau laag. Uw kans op ziekte of ongeval gerelateerd aan uw stress binnen twee jaar is laag. Elke verandering kan leiden tot stress, zelfs leuke activiteiten, zoals vakanties of nieuwe vormen van recreatie. Wil je zien wat te doen om je stress laag te houden? Leer meer over methoden om met stress om te gaan. </t>
  </si>
  <si>
    <t>Totale resultaat</t>
  </si>
  <si>
    <t>150-300</t>
  </si>
  <si>
    <t>Zorg nu goed voor jezelf. Je hebt borderline hoge stress. Uw kans op een ongeval of ziekte gerelateerd aan uw stress binnen twee jaar is matig. Aanbeveling: Om de je stress, probeer dan een aantal van deze methoden. </t>
  </si>
  <si>
    <t>&gt; 300</t>
  </si>
  <si>
    <t>Waarschuwing: Je hebt een hoog stressniveau. Uw kans op een ongeval of ziekte in verband met uw stress tijdens de komende twee jaar is geweldig. Stressinterventietechnieken zijn sterk aangeraden. </t>
  </si>
  <si>
    <t>Levensgebeurtenissen</t>
  </si>
  <si>
    <t>Relevant voor jou?</t>
  </si>
  <si>
    <t xml:space="preserve">Waarde </t>
  </si>
  <si>
    <t>Wat merk je op nu je jouw score bekijkt?</t>
  </si>
  <si>
    <t>Overlijden van echtgeno(o)t(e)/partner</t>
  </si>
  <si>
    <t>Scheiding</t>
  </si>
  <si>
    <t>Echtelijke scheiding</t>
  </si>
  <si>
    <t xml:space="preserve">Gevangenisstraf </t>
  </si>
  <si>
    <t>Overlijden van een dicht familielid</t>
  </si>
  <si>
    <t>Persoonlijk letsel of ziekte</t>
  </si>
  <si>
    <t>Huwelijk</t>
  </si>
  <si>
    <t>Ontslag</t>
  </si>
  <si>
    <t>Verzoening met echtgeno(o)t(e)</t>
  </si>
  <si>
    <t>Pensionering</t>
  </si>
  <si>
    <t>Verandering in de gezondheid van een familielid</t>
  </si>
  <si>
    <t>Zwangerschap</t>
  </si>
  <si>
    <t>Seksuele moeilijkheden</t>
  </si>
  <si>
    <t>Uitbreiding van familie</t>
  </si>
  <si>
    <t>Grote werkaanpassingen</t>
  </si>
  <si>
    <t>Grote financiële veranderingen</t>
  </si>
  <si>
    <t>Overlijden van een goede vriend</t>
  </si>
  <si>
    <t>Verandering van werkpositie</t>
  </si>
  <si>
    <t>Meer ruzies met echtgeno(o)t(e)</t>
  </si>
  <si>
    <t>Hypotheek voor een lening van meer dan €15.000</t>
  </si>
  <si>
    <t>Afsluiten van een lening</t>
  </si>
  <si>
    <t>Grote verandering in werkverantwoordelijkheid</t>
  </si>
  <si>
    <t>Kinderen die het huis verlaten</t>
  </si>
  <si>
    <t>Moeilijkheden met schoonfamilie</t>
  </si>
  <si>
    <t>Uitstekende persoonlijke prestatie</t>
  </si>
  <si>
    <t>Echtgeno(o)t(e) die stopt of begint met werken</t>
  </si>
  <si>
    <t>Starten of stoppen met school</t>
  </si>
  <si>
    <t>Verandering in levensomstandigheden</t>
  </si>
  <si>
    <t>Verandering van persoonlijke gewoontes (kledij, manieren, hobby's)</t>
  </si>
  <si>
    <t>Problemen met werkgever of leidinggevende</t>
  </si>
  <si>
    <t>Verandering in uurregeling of werkomstandigheden</t>
  </si>
  <si>
    <t>Verandering van woonplaats</t>
  </si>
  <si>
    <t>Verandering van school</t>
  </si>
  <si>
    <t>Verandering in hobby's</t>
  </si>
  <si>
    <t>Verandering van kerkgemeenschap</t>
  </si>
  <si>
    <t>Verandering van sociale activiteiten</t>
  </si>
  <si>
    <t>Hypotheek of lening van lager dan €15.000</t>
  </si>
  <si>
    <t xml:space="preserve">Verandering van slaapgewoontes </t>
  </si>
  <si>
    <t>Verandering van aantal familiefeesten of bijeenkomsten</t>
  </si>
  <si>
    <t>Verandering van eetgewoontes</t>
  </si>
  <si>
    <t>Vakantie</t>
  </si>
  <si>
    <t>Kerstmis</t>
  </si>
  <si>
    <t>Kleine overtreding van de wet</t>
  </si>
  <si>
    <r>
      <rPr>
        <sz val="11"/>
        <color rgb="FF000000"/>
        <rFont val="Aptos Narrow"/>
      </rPr>
      <t xml:space="preserve">Bron: </t>
    </r>
    <r>
      <rPr>
        <i/>
        <sz val="11"/>
        <color rgb="FF000000"/>
        <rFont val="Aptos Narrow"/>
      </rPr>
      <t>MindTools | Home</t>
    </r>
    <r>
      <rPr>
        <sz val="11"/>
        <color rgb="FF000000"/>
        <rFont val="Aptos Narrow"/>
      </rPr>
      <t xml:space="preserve">. (z.d.). https://www.mindtools.com/avn893g/the-holmes-and-rahe-stress-scale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</si>
</sst>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Aptos Narrow"/>
      <family val="2"/>
      <scheme val="minor"/>
    </font>
    <font>
      <b/>
      <sz val="10"/>
      <color rgb="FFFFFFFF"/>
      <name val="Verdana"/>
      <charset val="1"/>
    </font>
    <font>
      <sz val="10"/>
      <color rgb="FF002060"/>
      <name val="Verdana"/>
      <charset val="1"/>
    </font>
    <font>
      <sz val="10"/>
      <name val="Verdana"/>
    </font>
    <font>
      <sz val="11"/>
      <color rgb="FF000000"/>
      <name val="Aptos Narrow"/>
    </font>
    <font>
      <i/>
      <sz val="11"/>
      <color rgb="FF000000"/>
      <name val="Aptos Narrow"/>
    </font>
    <font>
      <b/>
      <sz val="10"/>
      <color rgb="FF002060"/>
      <name val="Verdana"/>
      <family val="2"/>
    </font>
    <font>
      <sz val="10"/>
      <color theme="1"/>
      <name val="Verdana"/>
      <family val="2"/>
    </font>
    <font>
      <b/>
      <sz val="10"/>
      <color theme="0"/>
      <name val="Verdana"/>
      <charset val="1"/>
    </font>
    <font>
      <sz val="11"/>
      <color theme="0"/>
      <name val="Aptos Narrow"/>
      <family val="2"/>
      <scheme val="minor"/>
    </font>
    <font>
      <sz val="10"/>
      <color rgb="FF0F4761"/>
      <name val="Verdana"/>
      <charset val="1"/>
    </font>
  </fonts>
  <fills count="8">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FFFFFF"/>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s>
  <borders count="12">
    <border>
      <left/>
      <right/>
      <top/>
      <bottom/>
      <diagonal/>
    </border>
    <border>
      <left style="thin">
        <color rgb="FF000000"/>
      </left>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s>
  <cellStyleXfs count="1">
    <xf numFmtId="0" fontId="0" fillId="0" borderId="0"/>
  </cellStyleXfs>
  <cellXfs count="32">
    <xf numFmtId="0" fontId="0" fillId="0" borderId="0" xfId="0"/>
    <xf numFmtId="0" fontId="2" fillId="0" borderId="2" xfId="0" applyFont="1" applyBorder="1"/>
    <xf numFmtId="0" fontId="1" fillId="2" borderId="1" xfId="0" applyFont="1" applyFill="1" applyBorder="1"/>
    <xf numFmtId="0" fontId="2" fillId="0" borderId="2" xfId="0" applyFont="1" applyBorder="1" applyAlignment="1">
      <alignment wrapText="1"/>
    </xf>
    <xf numFmtId="0" fontId="0" fillId="3" borderId="0" xfId="0" applyFill="1"/>
    <xf numFmtId="0" fontId="4" fillId="0" borderId="0" xfId="0" applyFont="1" applyAlignment="1">
      <alignment wrapText="1"/>
    </xf>
    <xf numFmtId="0" fontId="0" fillId="0" borderId="0" xfId="0" applyAlignment="1">
      <alignment horizontal="center"/>
    </xf>
    <xf numFmtId="0" fontId="7" fillId="0" borderId="0" xfId="0" applyFont="1"/>
    <xf numFmtId="0" fontId="1" fillId="2" borderId="0" xfId="0" applyFont="1" applyFill="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9" fillId="0" borderId="0" xfId="0" applyFont="1"/>
    <xf numFmtId="0" fontId="10" fillId="0" borderId="0" xfId="0" applyFont="1" applyAlignment="1">
      <alignment wrapText="1"/>
    </xf>
    <xf numFmtId="0" fontId="10" fillId="0" borderId="4" xfId="0" applyFont="1" applyBorder="1" applyAlignment="1">
      <alignment wrapText="1"/>
    </xf>
    <xf numFmtId="0" fontId="10" fillId="0" borderId="7" xfId="0" applyFont="1" applyBorder="1" applyAlignment="1">
      <alignment wrapText="1"/>
    </xf>
    <xf numFmtId="0" fontId="3" fillId="7" borderId="6" xfId="0" applyFont="1" applyFill="1" applyBorder="1" applyAlignment="1">
      <alignment horizontal="center" vertical="center"/>
    </xf>
    <xf numFmtId="0" fontId="3" fillId="6" borderId="3" xfId="0" applyFont="1" applyFill="1" applyBorder="1" applyAlignment="1">
      <alignment horizontal="center" vertical="center"/>
    </xf>
    <xf numFmtId="0" fontId="3" fillId="5" borderId="8" xfId="0" applyFont="1" applyFill="1" applyBorder="1" applyAlignment="1">
      <alignment horizontal="center" vertical="center"/>
    </xf>
    <xf numFmtId="0" fontId="0" fillId="0" borderId="3" xfId="0" applyBorder="1" applyAlignment="1">
      <alignment horizontal="center" vertical="center" wrapText="1"/>
    </xf>
    <xf numFmtId="0" fontId="1" fillId="2" borderId="0" xfId="0" applyFont="1" applyFill="1" applyAlignment="1">
      <alignment horizontal="center" vertical="center"/>
    </xf>
    <xf numFmtId="0" fontId="6" fillId="4"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8" fillId="2" borderId="5" xfId="0" applyFont="1" applyFill="1" applyBorder="1" applyAlignment="1">
      <alignment horizontal="center" wrapText="1"/>
    </xf>
    <xf numFmtId="0" fontId="8" fillId="2" borderId="4" xfId="0" applyFont="1" applyFill="1" applyBorder="1" applyAlignment="1">
      <alignment horizontal="center" wrapText="1"/>
    </xf>
    <xf numFmtId="0" fontId="6" fillId="4" borderId="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cellXfs>
  <cellStyles count="1">
    <cellStyle name="Standaard" xfId="0" builtinId="0"/>
  </cellStyles>
  <dxfs count="3">
    <dxf>
      <fill>
        <patternFill patternType="solid">
          <bgColor rgb="FFFFC000"/>
        </patternFill>
      </fill>
    </dxf>
    <dxf>
      <fill>
        <patternFill patternType="solid">
          <bgColor rgb="FF92D050"/>
        </patternFill>
      </fill>
    </dxf>
    <dxf>
      <font>
        <color theme="1"/>
      </font>
      <fill>
        <patternFill patternType="solid">
          <bgColor rgb="FFFF0000"/>
        </patternFill>
      </fill>
    </dxf>
  </dxfs>
  <tableStyles count="0" defaultTableStyle="TableStyleMedium2" defaultPivotStyle="PivotStyleMedium9"/>
  <colors>
    <mruColors>
      <color rgb="FFFFC000"/>
      <color rgb="FF92D05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1076325</xdr:colOff>
      <xdr:row>1</xdr:row>
      <xdr:rowOff>285750</xdr:rowOff>
    </xdr:from>
    <xdr:to>
      <xdr:col>0</xdr:col>
      <xdr:colOff>3781425</xdr:colOff>
      <xdr:row>3</xdr:row>
      <xdr:rowOff>352425</xdr:rowOff>
    </xdr:to>
    <xdr:pic>
      <xdr:nvPicPr>
        <xdr:cNvPr id="5" name="Afbeelding 4">
          <a:extLst>
            <a:ext uri="{FF2B5EF4-FFF2-40B4-BE49-F238E27FC236}">
              <a16:creationId xmlns:a16="http://schemas.microsoft.com/office/drawing/2014/main" id="{5A8D6186-3A8D-4265-8785-D8022D038247}"/>
            </a:ext>
          </a:extLst>
        </xdr:cNvPr>
        <xdr:cNvPicPr>
          <a:picLocks noChangeAspect="1"/>
        </xdr:cNvPicPr>
      </xdr:nvPicPr>
      <xdr:blipFill>
        <a:blip xmlns:r="http://schemas.openxmlformats.org/officeDocument/2006/relationships" r:embed="rId1"/>
        <a:stretch>
          <a:fillRect/>
        </a:stretch>
      </xdr:blipFill>
      <xdr:spPr>
        <a:xfrm>
          <a:off x="1076325" y="590550"/>
          <a:ext cx="2705100" cy="1219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K52"/>
  <sheetViews>
    <sheetView tabSelected="1" workbookViewId="0">
      <selection activeCell="E7" sqref="E7"/>
    </sheetView>
  </sheetViews>
  <sheetFormatPr defaultRowHeight="15"/>
  <cols>
    <col min="1" max="1" width="73.42578125" customWidth="1"/>
    <col min="2" max="2" width="19.42578125" style="6" customWidth="1"/>
    <col min="3" max="3" width="17.85546875" style="6" customWidth="1"/>
    <col min="6" max="6" width="14.5703125" style="7" customWidth="1"/>
    <col min="7" max="7" width="89.85546875" style="7" customWidth="1"/>
  </cols>
  <sheetData>
    <row r="1" spans="1:11" ht="24" customHeight="1">
      <c r="A1" s="4"/>
      <c r="B1" s="20" t="s">
        <v>0</v>
      </c>
      <c r="C1" s="21"/>
      <c r="D1" s="11" t="s">
        <v>1</v>
      </c>
      <c r="F1" s="24" t="s">
        <v>2</v>
      </c>
      <c r="G1" s="24"/>
    </row>
    <row r="2" spans="1:11" ht="40.5" customHeight="1">
      <c r="A2" s="4"/>
      <c r="B2" s="22" t="s">
        <v>3</v>
      </c>
      <c r="C2" s="23"/>
      <c r="D2" s="11" t="s">
        <v>4</v>
      </c>
      <c r="F2" s="25" t="s">
        <v>5</v>
      </c>
      <c r="G2" s="25"/>
    </row>
    <row r="3" spans="1:11" ht="50.25" customHeight="1">
      <c r="A3" s="4"/>
      <c r="F3" s="15" t="s">
        <v>6</v>
      </c>
      <c r="G3" s="14" t="s">
        <v>7</v>
      </c>
      <c r="H3" s="7"/>
      <c r="I3" s="7"/>
    </row>
    <row r="4" spans="1:11" ht="40.5" customHeight="1">
      <c r="A4" s="4"/>
      <c r="C4" s="19" t="s">
        <v>8</v>
      </c>
      <c r="F4" s="16" t="s">
        <v>9</v>
      </c>
      <c r="G4" s="14" t="s">
        <v>10</v>
      </c>
      <c r="H4" s="7"/>
      <c r="I4" s="7"/>
      <c r="K4" s="11"/>
    </row>
    <row r="5" spans="1:11" ht="36.75" customHeight="1">
      <c r="A5" s="4"/>
      <c r="C5" s="18">
        <f xml:space="preserve"> SUM(C8:C50)</f>
        <v>0</v>
      </c>
      <c r="F5" s="17" t="s">
        <v>11</v>
      </c>
      <c r="G5" s="13" t="s">
        <v>12</v>
      </c>
      <c r="H5" s="7"/>
      <c r="I5" s="7"/>
      <c r="K5" s="11"/>
    </row>
    <row r="6" spans="1:11">
      <c r="A6" s="4"/>
      <c r="F6"/>
      <c r="G6" s="12"/>
      <c r="H6" s="7"/>
      <c r="I6" s="7"/>
    </row>
    <row r="7" spans="1:11">
      <c r="A7" s="2" t="s">
        <v>13</v>
      </c>
      <c r="B7" s="8" t="s">
        <v>14</v>
      </c>
      <c r="C7" s="8" t="s">
        <v>15</v>
      </c>
      <c r="F7" s="26" t="s">
        <v>16</v>
      </c>
      <c r="G7" s="26"/>
    </row>
    <row r="8" spans="1:11">
      <c r="A8" s="1" t="s">
        <v>17</v>
      </c>
      <c r="B8" s="9"/>
      <c r="C8" s="10">
        <f>IF(B8="Ja", 100, 0)</f>
        <v>0</v>
      </c>
      <c r="F8" s="28"/>
      <c r="G8" s="29"/>
    </row>
    <row r="9" spans="1:11">
      <c r="A9" s="1" t="s">
        <v>18</v>
      </c>
      <c r="B9" s="9"/>
      <c r="C9" s="10">
        <f>IF(B9="Ja", 73, 0)</f>
        <v>0</v>
      </c>
      <c r="F9" s="30"/>
      <c r="G9" s="31"/>
    </row>
    <row r="10" spans="1:11">
      <c r="A10" s="1" t="s">
        <v>19</v>
      </c>
      <c r="B10" s="9"/>
      <c r="C10" s="10">
        <f>IF(B10="Ja", 65, 0)</f>
        <v>0</v>
      </c>
      <c r="F10" s="30"/>
      <c r="G10" s="31"/>
    </row>
    <row r="11" spans="1:11">
      <c r="A11" s="1" t="s">
        <v>20</v>
      </c>
      <c r="B11" s="9"/>
      <c r="C11" s="10">
        <f>IF(B11="Ja", 63, 0)</f>
        <v>0</v>
      </c>
      <c r="F11" s="30"/>
      <c r="G11" s="31"/>
    </row>
    <row r="12" spans="1:11">
      <c r="A12" s="1" t="s">
        <v>21</v>
      </c>
      <c r="B12" s="9"/>
      <c r="C12" s="10">
        <f>IF(B12="Ja", 63, 0)</f>
        <v>0</v>
      </c>
      <c r="F12" s="27"/>
      <c r="G12" s="27"/>
    </row>
    <row r="13" spans="1:11">
      <c r="A13" s="1" t="s">
        <v>22</v>
      </c>
      <c r="B13" s="9"/>
      <c r="C13" s="10">
        <f>IF(B13="Ja", 53, 0)</f>
        <v>0</v>
      </c>
    </row>
    <row r="14" spans="1:11">
      <c r="A14" s="1" t="s">
        <v>23</v>
      </c>
      <c r="B14" s="9"/>
      <c r="C14" s="10">
        <f>IF(B14="Ja", 50, 0)</f>
        <v>0</v>
      </c>
    </row>
    <row r="15" spans="1:11">
      <c r="A15" s="1" t="s">
        <v>24</v>
      </c>
      <c r="B15" s="9"/>
      <c r="C15" s="10">
        <f>IF(B15="Ja", 47, 0)</f>
        <v>0</v>
      </c>
    </row>
    <row r="16" spans="1:11">
      <c r="A16" s="1" t="s">
        <v>25</v>
      </c>
      <c r="B16" s="9"/>
      <c r="C16" s="10">
        <f>IF(B16="Ja", 45, 0)</f>
        <v>0</v>
      </c>
    </row>
    <row r="17" spans="1:3">
      <c r="A17" s="1" t="s">
        <v>26</v>
      </c>
      <c r="B17" s="9"/>
      <c r="C17" s="10">
        <f>IF(B17="Ja", 45, 0)</f>
        <v>0</v>
      </c>
    </row>
    <row r="18" spans="1:3">
      <c r="A18" s="1" t="s">
        <v>27</v>
      </c>
      <c r="B18" s="9"/>
      <c r="C18" s="10">
        <f>IF(B18="Ja", 44, 0)</f>
        <v>0</v>
      </c>
    </row>
    <row r="19" spans="1:3">
      <c r="A19" s="3" t="s">
        <v>28</v>
      </c>
      <c r="B19" s="9"/>
      <c r="C19" s="10">
        <f>IF(B19="Ja", 40, 0)</f>
        <v>0</v>
      </c>
    </row>
    <row r="20" spans="1:3">
      <c r="A20" s="3" t="s">
        <v>29</v>
      </c>
      <c r="B20" s="9"/>
      <c r="C20" s="10">
        <f>IF(B20="Ja", 39, 0)</f>
        <v>0</v>
      </c>
    </row>
    <row r="21" spans="1:3">
      <c r="A21" s="3" t="s">
        <v>30</v>
      </c>
      <c r="B21" s="9"/>
      <c r="C21" s="10">
        <f t="shared" ref="C21:C22" si="0">IF(B21="Ja", 39, 0)</f>
        <v>0</v>
      </c>
    </row>
    <row r="22" spans="1:3">
      <c r="A22" s="3" t="s">
        <v>31</v>
      </c>
      <c r="B22" s="9"/>
      <c r="C22" s="10">
        <f t="shared" si="0"/>
        <v>0</v>
      </c>
    </row>
    <row r="23" spans="1:3">
      <c r="A23" s="3" t="s">
        <v>32</v>
      </c>
      <c r="B23" s="9"/>
      <c r="C23" s="10">
        <f>IF(B23="Ja", 38, 0)</f>
        <v>0</v>
      </c>
    </row>
    <row r="24" spans="1:3">
      <c r="A24" s="3" t="s">
        <v>33</v>
      </c>
      <c r="B24" s="9"/>
      <c r="C24" s="10">
        <f>IF(B24="Ja", 37, 0)</f>
        <v>0</v>
      </c>
    </row>
    <row r="25" spans="1:3">
      <c r="A25" s="3" t="s">
        <v>34</v>
      </c>
      <c r="B25" s="9"/>
      <c r="C25" s="10">
        <f>IF(B25="Ja", 36, 0)</f>
        <v>0</v>
      </c>
    </row>
    <row r="26" spans="1:3">
      <c r="A26" s="3" t="s">
        <v>35</v>
      </c>
      <c r="B26" s="9"/>
      <c r="C26" s="10">
        <f>IF(B26="Ja", 35, 0)</f>
        <v>0</v>
      </c>
    </row>
    <row r="27" spans="1:3">
      <c r="A27" s="3" t="s">
        <v>36</v>
      </c>
      <c r="B27" s="9"/>
      <c r="C27" s="10">
        <f>IF(B27="Ja", 31, 0)</f>
        <v>0</v>
      </c>
    </row>
    <row r="28" spans="1:3">
      <c r="A28" s="3" t="s">
        <v>37</v>
      </c>
      <c r="B28" s="9"/>
      <c r="C28" s="10">
        <f>IF(B28="Ja", 30, 0)</f>
        <v>0</v>
      </c>
    </row>
    <row r="29" spans="1:3">
      <c r="A29" s="3" t="s">
        <v>38</v>
      </c>
      <c r="B29" s="9"/>
      <c r="C29" s="10">
        <f>IF(B29="Ja", 29, 0)</f>
        <v>0</v>
      </c>
    </row>
    <row r="30" spans="1:3">
      <c r="A30" s="3" t="s">
        <v>39</v>
      </c>
      <c r="B30" s="9"/>
      <c r="C30" s="10">
        <f>IF(B30="Ja", 29, 0)</f>
        <v>0</v>
      </c>
    </row>
    <row r="31" spans="1:3">
      <c r="A31" s="3" t="s">
        <v>40</v>
      </c>
      <c r="B31" s="9"/>
      <c r="C31" s="10">
        <f>IF(B31="Ja", 29, 0)</f>
        <v>0</v>
      </c>
    </row>
    <row r="32" spans="1:3">
      <c r="A32" s="3" t="s">
        <v>41</v>
      </c>
      <c r="B32" s="9"/>
      <c r="C32" s="10">
        <f>IF(B32="Ja", 28, 0)</f>
        <v>0</v>
      </c>
    </row>
    <row r="33" spans="1:3">
      <c r="A33" s="3" t="s">
        <v>42</v>
      </c>
      <c r="B33" s="9"/>
      <c r="C33" s="10">
        <f>IF(B33="Ja", 26, 0)</f>
        <v>0</v>
      </c>
    </row>
    <row r="34" spans="1:3">
      <c r="A34" s="3" t="s">
        <v>43</v>
      </c>
      <c r="B34" s="9"/>
      <c r="C34" s="10">
        <f>IF(B34="Ja", 26, 0)</f>
        <v>0</v>
      </c>
    </row>
    <row r="35" spans="1:3">
      <c r="A35" s="3" t="s">
        <v>44</v>
      </c>
      <c r="B35" s="9"/>
      <c r="C35" s="10">
        <f>IF(B35="Ja", 25, 0)</f>
        <v>0</v>
      </c>
    </row>
    <row r="36" spans="1:3">
      <c r="A36" s="3" t="s">
        <v>45</v>
      </c>
      <c r="B36" s="9"/>
      <c r="C36" s="10">
        <f>IF(B36="Ja", 24, 0)</f>
        <v>0</v>
      </c>
    </row>
    <row r="37" spans="1:3">
      <c r="A37" s="3" t="s">
        <v>46</v>
      </c>
      <c r="B37" s="9"/>
      <c r="C37" s="10">
        <f>IF(B37="Ja", 23, 0)</f>
        <v>0</v>
      </c>
    </row>
    <row r="38" spans="1:3">
      <c r="A38" s="3" t="s">
        <v>47</v>
      </c>
      <c r="B38" s="9"/>
      <c r="C38" s="10">
        <f>IF(B38="Ja", 20, 0)</f>
        <v>0</v>
      </c>
    </row>
    <row r="39" spans="1:3">
      <c r="A39" s="3" t="s">
        <v>48</v>
      </c>
      <c r="B39" s="9"/>
      <c r="C39" s="10">
        <f t="shared" ref="C39:C40" si="1">IF(B39="Ja", 20, 0)</f>
        <v>0</v>
      </c>
    </row>
    <row r="40" spans="1:3">
      <c r="A40" s="3" t="s">
        <v>49</v>
      </c>
      <c r="B40" s="9"/>
      <c r="C40" s="10">
        <f t="shared" si="1"/>
        <v>0</v>
      </c>
    </row>
    <row r="41" spans="1:3">
      <c r="A41" s="3" t="s">
        <v>50</v>
      </c>
      <c r="B41" s="9"/>
      <c r="C41" s="10">
        <f>IF(B41="Ja", 19, 0)</f>
        <v>0</v>
      </c>
    </row>
    <row r="42" spans="1:3">
      <c r="A42" s="3" t="s">
        <v>51</v>
      </c>
      <c r="B42" s="9"/>
      <c r="C42" s="10">
        <f>IF(B42="Ja", 19, 0)</f>
        <v>0</v>
      </c>
    </row>
    <row r="43" spans="1:3">
      <c r="A43" s="3" t="s">
        <v>52</v>
      </c>
      <c r="B43" s="9"/>
      <c r="C43" s="10">
        <f>IF(B43="Ja", 18, 0)</f>
        <v>0</v>
      </c>
    </row>
    <row r="44" spans="1:3">
      <c r="A44" s="3" t="s">
        <v>53</v>
      </c>
      <c r="B44" s="9"/>
      <c r="C44" s="10">
        <f>IF(B44="Ja", 17, 0)</f>
        <v>0</v>
      </c>
    </row>
    <row r="45" spans="1:3">
      <c r="A45" s="3" t="s">
        <v>54</v>
      </c>
      <c r="B45" s="9"/>
      <c r="C45" s="10">
        <f>IF(B45="Ja", 16, 0)</f>
        <v>0</v>
      </c>
    </row>
    <row r="46" spans="1:3">
      <c r="A46" s="3" t="s">
        <v>55</v>
      </c>
      <c r="B46" s="9"/>
      <c r="C46" s="10">
        <f>IF(B46="Ja", 15, 0)</f>
        <v>0</v>
      </c>
    </row>
    <row r="47" spans="1:3">
      <c r="A47" s="3" t="s">
        <v>56</v>
      </c>
      <c r="B47" s="9"/>
      <c r="C47" s="10">
        <f>IF(B47="Ja", 15, 0)</f>
        <v>0</v>
      </c>
    </row>
    <row r="48" spans="1:3">
      <c r="A48" s="3" t="s">
        <v>57</v>
      </c>
      <c r="B48" s="9"/>
      <c r="C48" s="10">
        <f>IF(B48="Ja", 13, 0)</f>
        <v>0</v>
      </c>
    </row>
    <row r="49" spans="1:3">
      <c r="A49" s="3" t="s">
        <v>58</v>
      </c>
      <c r="B49" s="9"/>
      <c r="C49" s="10">
        <f>IF(B49="Ja", 12, 0)</f>
        <v>0</v>
      </c>
    </row>
    <row r="50" spans="1:3">
      <c r="A50" s="3" t="s">
        <v>59</v>
      </c>
      <c r="B50" s="9"/>
      <c r="C50" s="10">
        <f>IF(B50="Ja", 11, 0)</f>
        <v>0</v>
      </c>
    </row>
    <row r="52" spans="1:3" ht="29.25">
      <c r="A52" s="5" t="s">
        <v>60</v>
      </c>
    </row>
  </sheetData>
  <mergeCells count="7">
    <mergeCell ref="F12:G12"/>
    <mergeCell ref="F8:G11"/>
    <mergeCell ref="B1:C1"/>
    <mergeCell ref="B2:C2"/>
    <mergeCell ref="F1:G1"/>
    <mergeCell ref="F2:G2"/>
    <mergeCell ref="F7:G7"/>
  </mergeCells>
  <conditionalFormatting sqref="C5">
    <cfRule type="cellIs" dxfId="2" priority="3" operator="greaterThan">
      <formula>300</formula>
    </cfRule>
  </conditionalFormatting>
  <conditionalFormatting sqref="C5">
    <cfRule type="cellIs" dxfId="1" priority="2" operator="lessThanOrEqual">
      <formula>150</formula>
    </cfRule>
  </conditionalFormatting>
  <conditionalFormatting sqref="C5">
    <cfRule type="cellIs" dxfId="0" priority="1" operator="between">
      <formula>150</formula>
      <formula>300</formula>
    </cfRule>
  </conditionalFormatting>
  <dataValidations count="1">
    <dataValidation type="list" allowBlank="1" showInputMessage="1" showErrorMessage="1" sqref="B8:B50" xr:uid="{E02EC7F1-FB28-4FCE-A1DA-2BFA8B7F0B34}">
      <formula1>$D$1:$D$2</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17BD2-8602-4C0E-900C-CE7F33B7C046}">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5E206E260BAC4394B24EB6834A2E8F" ma:contentTypeVersion="16" ma:contentTypeDescription="Een nieuw document maken." ma:contentTypeScope="" ma:versionID="92ee7b406f78cecbe308cc33b363f7eb">
  <xsd:schema xmlns:xsd="http://www.w3.org/2001/XMLSchema" xmlns:xs="http://www.w3.org/2001/XMLSchema" xmlns:p="http://schemas.microsoft.com/office/2006/metadata/properties" xmlns:ns2="b5d9c80b-5990-4311-9bab-0d15796521e2" xmlns:ns3="1bf13f9c-3fd9-416a-b823-6b966a71dd8d" targetNamespace="http://schemas.microsoft.com/office/2006/metadata/properties" ma:root="true" ma:fieldsID="363b85619f3fa9e5fb7801b3468fa3ca" ns2:_="" ns3:_="">
    <xsd:import namespace="b5d9c80b-5990-4311-9bab-0d15796521e2"/>
    <xsd:import namespace="1bf13f9c-3fd9-416a-b823-6b966a71dd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Uitleg"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c80b-5990-4311-9bab-0d15796521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1321d1e8-9999-4039-b362-dcffe698437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Uitleg" ma:index="20" nillable="true" ma:displayName="Uitleg" ma:format="Dropdown" ma:internalName="Uitleg">
      <xsd:simpleType>
        <xsd:restriction base="dms:Text">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f13f9c-3fd9-416a-b823-6b966a71dd8d"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4" nillable="true" ma:displayName="Taxonomy Catch All Column" ma:hidden="true" ma:list="{919d937f-918d-4568-8dac-033d4d81f2ca}" ma:internalName="TaxCatchAll" ma:showField="CatchAllData" ma:web="1bf13f9c-3fd9-416a-b823-6b966a71dd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Uitleg xmlns="b5d9c80b-5990-4311-9bab-0d15796521e2" xsi:nil="true"/>
    <TaxCatchAll xmlns="1bf13f9c-3fd9-416a-b823-6b966a71dd8d" xsi:nil="true"/>
    <lcf76f155ced4ddcb4097134ff3c332f xmlns="b5d9c80b-5990-4311-9bab-0d15796521e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F33E764-35CC-4A8A-8D1A-46B00F73D60C}"/>
</file>

<file path=customXml/itemProps2.xml><?xml version="1.0" encoding="utf-8"?>
<ds:datastoreItem xmlns:ds="http://schemas.openxmlformats.org/officeDocument/2006/customXml" ds:itemID="{0FADF4E5-1021-4F3D-8C35-4E7E26C8C327}"/>
</file>

<file path=customXml/itemProps3.xml><?xml version="1.0" encoding="utf-8"?>
<ds:datastoreItem xmlns:ds="http://schemas.openxmlformats.org/officeDocument/2006/customXml" ds:itemID="{D1322F5B-5D24-4642-AB66-7E65F103FB7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Student Tweg</cp:lastModifiedBy>
  <cp:revision/>
  <dcterms:created xsi:type="dcterms:W3CDTF">2024-06-04T09:32:32Z</dcterms:created>
  <dcterms:modified xsi:type="dcterms:W3CDTF">2024-06-19T10:27:03Z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0x0101002D5E206E260BAC4394B24EB6834A2E8F</vt:lpwstr>
  </property>
  <property fmtid="{D5CDD505-2E9C-101B-9397-08002B2CF9AE}" pid="3" name="MediaServiceImageTags">
    <vt:lpwstr/>
  </property>
</Properties>
</file>